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<sst xmlns="http://schemas.openxmlformats.org/spreadsheetml/2006/main" count="39" uniqueCount="34">
  <si>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Spreadsheet for Swedish (Ajne) suggested ice growth algorithm (see below)</t>
  </si>
  <si>
    <t>Spreadsheet in OpenOffice by Dill 12/28/15</t>
  </si>
  <si>
    <r>
      <t xml:space="preserve">ALWAYS </t>
    </r>
    <r>
      <rPr>
        <sz val="10"/>
        <rFont val="Arial"/>
        <family val="2"/>
      </rPr>
      <t xml:space="preserve">check the ice thoroughly yourself . There are lots of reasons why estimated growth amounts will not be accurate. </t>
    </r>
  </si>
  <si>
    <t>Enter input data on the yellow cells</t>
  </si>
  <si>
    <t>Yellow = data input.  Other columns locked (no password)</t>
  </si>
  <si>
    <t>Converted</t>
  </si>
  <si>
    <t xml:space="preserve">Length of </t>
  </si>
  <si>
    <t>Data Note</t>
  </si>
  <si>
    <t>Air Temp</t>
  </si>
  <si>
    <t>Wind Speed</t>
  </si>
  <si>
    <t>Cloud Cover</t>
  </si>
  <si>
    <t>growth interval</t>
  </si>
  <si>
    <t>Growth Rate</t>
  </si>
  <si>
    <t>% Temp</t>
  </si>
  <si>
    <t>% temp+wind</t>
  </si>
  <si>
    <t>% IR</t>
  </si>
  <si>
    <t>Check sum</t>
  </si>
  <si>
    <t>(deg F)</t>
  </si>
  <si>
    <t>(deg C)</t>
  </si>
  <si>
    <t>(MPH)</t>
  </si>
  <si>
    <t>(M/Sec)</t>
  </si>
  <si>
    <t>(percent)</t>
  </si>
  <si>
    <t>(hours)</t>
  </si>
  <si>
    <t>(mm/hr)</t>
  </si>
  <si>
    <t>mm/interval</t>
  </si>
  <si>
    <t>(in/interval)</t>
  </si>
  <si>
    <t>Example</t>
  </si>
  <si>
    <t>Max temp for growth (light wind, clear sky, low humididty)</t>
  </si>
  <si>
    <t>Same with wind</t>
  </si>
  <si>
    <t>Basis: Marten Ajne's rules of thumb on page 70 of Ice physics for recreational ice-users</t>
  </si>
  <si>
    <t>0.05 mm/hr for every negative degree of air temperature</t>
  </si>
  <si>
    <t>0.02 mm/hr times the product of wind speed and negative air temperature</t>
  </si>
  <si>
    <t>0.7 mm/hr in clear skies to 0 mm/hr for overcast (100% cloud fraction)</t>
  </si>
  <si>
    <t>Note: The numbers in blank cells in columns C and E are the '0' values from B and 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</si>
</sst>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%"/>
    <numFmt numFmtId="167" formatCode="0.00"/>
    <numFmt numFmtId="168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2" borderId="0" xfId="0" applyFill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/>
      <protection/>
    </xf>
    <xf numFmtId="164" fontId="1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 horizontal="center"/>
      <protection locked="0"/>
    </xf>
    <xf numFmtId="164" fontId="0" fillId="0" borderId="0" xfId="0" applyFont="1" applyFill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/>
    </xf>
    <xf numFmtId="166" fontId="0" fillId="2" borderId="0" xfId="0" applyNumberFormat="1" applyFill="1" applyAlignment="1" applyProtection="1">
      <alignment/>
      <protection locked="0"/>
    </xf>
    <xf numFmtId="16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8" fontId="0" fillId="0" borderId="0" xfId="0" applyAlignment="1" applyProtection="1">
      <alignment/>
      <protection/>
    </xf>
    <xf numFmtId="164" fontId="0" fillId="2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selection activeCell="A17" sqref="A17"/>
    </sheetView>
  </sheetViews>
  <sheetFormatPr defaultColWidth="12.57421875" defaultRowHeight="12.75"/>
  <cols>
    <col min="1" max="1" width="11.57421875" style="1" customWidth="1"/>
    <col min="2" max="2" width="9.7109375" style="1" customWidth="1"/>
    <col min="3" max="3" width="11.57421875" style="2" customWidth="1"/>
    <col min="4" max="4" width="11.421875" style="3" customWidth="1"/>
    <col min="5" max="5" width="10.8515625" style="2" customWidth="1"/>
    <col min="6" max="6" width="11.140625" style="1" customWidth="1"/>
    <col min="7" max="7" width="13.28125" style="1" customWidth="1"/>
    <col min="8" max="10" width="11.57421875" style="2" customWidth="1"/>
    <col min="11" max="11" width="9.00390625" style="2" customWidth="1"/>
    <col min="12" max="12" width="11.421875" style="2" customWidth="1"/>
    <col min="13" max="13" width="9.140625" style="2" customWidth="1"/>
    <col min="14" max="14" width="10.28125" style="2" customWidth="1"/>
    <col min="15" max="16384" width="11.57421875" style="4" customWidth="1"/>
  </cols>
  <sheetData>
    <row r="1" spans="1:14" s="5" customFormat="1" ht="12.75">
      <c r="A1" s="5" t="s">
        <v>0</v>
      </c>
      <c r="C1" s="6"/>
      <c r="D1" s="6"/>
      <c r="E1" s="6"/>
      <c r="F1"/>
      <c r="G1"/>
      <c r="H1" s="6" t="s">
        <v>1</v>
      </c>
      <c r="I1" s="6"/>
      <c r="J1" s="6"/>
      <c r="K1" s="6"/>
      <c r="L1" s="6"/>
      <c r="M1" s="6"/>
      <c r="N1" s="6"/>
    </row>
    <row r="2" spans="1:14" s="5" customFormat="1" ht="12.75">
      <c r="A2" s="7" t="s">
        <v>2</v>
      </c>
      <c r="C2" s="6"/>
      <c r="D2" s="6"/>
      <c r="E2" s="6"/>
      <c r="H2" s="6"/>
      <c r="I2" s="6"/>
      <c r="J2" s="6"/>
      <c r="K2" s="6"/>
      <c r="L2" s="6"/>
      <c r="M2" s="6"/>
      <c r="N2" s="6"/>
    </row>
    <row r="3" spans="1:14" s="5" customFormat="1" ht="12.75">
      <c r="A3" s="5" t="s">
        <v>3</v>
      </c>
      <c r="C3" s="6"/>
      <c r="D3" s="6"/>
      <c r="E3" s="6"/>
      <c r="H3" s="6"/>
      <c r="I3" s="6"/>
      <c r="J3" s="6"/>
      <c r="K3" s="6"/>
      <c r="L3" s="6"/>
      <c r="M3" s="6"/>
      <c r="N3" s="6"/>
    </row>
    <row r="4" spans="1:8" ht="12.75">
      <c r="A4" s="5"/>
      <c r="B4" s="5"/>
      <c r="C4" s="6"/>
      <c r="D4" s="6"/>
      <c r="E4" s="6"/>
      <c r="F4" s="5"/>
      <c r="G4" s="5"/>
      <c r="H4" s="3" t="s">
        <v>4</v>
      </c>
    </row>
    <row r="5" spans="1:14" s="11" customFormat="1" ht="12.75">
      <c r="A5" s="8"/>
      <c r="B5" s="8"/>
      <c r="C5" s="9" t="s">
        <v>5</v>
      </c>
      <c r="D5" s="9"/>
      <c r="E5" s="9" t="s">
        <v>5</v>
      </c>
      <c r="F5" s="8"/>
      <c r="G5" s="8" t="s">
        <v>6</v>
      </c>
      <c r="H5" s="9"/>
      <c r="I5" s="10"/>
      <c r="J5" s="10"/>
      <c r="K5" s="10"/>
      <c r="L5" s="10"/>
      <c r="M5" s="10"/>
      <c r="N5" s="10"/>
    </row>
    <row r="6" spans="1:14" s="11" customFormat="1" ht="12.75">
      <c r="A6" s="8" t="s">
        <v>7</v>
      </c>
      <c r="B6" s="8" t="s">
        <v>8</v>
      </c>
      <c r="C6" s="9" t="s">
        <v>8</v>
      </c>
      <c r="D6" s="9" t="s">
        <v>9</v>
      </c>
      <c r="E6" s="9" t="s">
        <v>9</v>
      </c>
      <c r="F6" s="8" t="s">
        <v>10</v>
      </c>
      <c r="G6" s="8" t="s">
        <v>11</v>
      </c>
      <c r="H6" s="10" t="s">
        <v>12</v>
      </c>
      <c r="I6" s="10"/>
      <c r="J6" s="10"/>
      <c r="K6" s="10" t="s">
        <v>13</v>
      </c>
      <c r="L6" s="10" t="s">
        <v>14</v>
      </c>
      <c r="M6" s="10" t="s">
        <v>15</v>
      </c>
      <c r="N6" s="10" t="s">
        <v>16</v>
      </c>
    </row>
    <row r="7" spans="1:14" s="11" customFormat="1" ht="12.75">
      <c r="A7" s="8"/>
      <c r="B7" s="8" t="s">
        <v>17</v>
      </c>
      <c r="C7" s="9" t="s">
        <v>18</v>
      </c>
      <c r="D7" s="9" t="s">
        <v>19</v>
      </c>
      <c r="E7" s="9" t="s">
        <v>20</v>
      </c>
      <c r="F7" s="8" t="s">
        <v>21</v>
      </c>
      <c r="G7" s="8" t="s">
        <v>22</v>
      </c>
      <c r="H7" s="10" t="s">
        <v>23</v>
      </c>
      <c r="I7" s="10" t="s">
        <v>24</v>
      </c>
      <c r="J7" s="10" t="s">
        <v>25</v>
      </c>
      <c r="K7" s="10"/>
      <c r="L7" s="10"/>
      <c r="M7" s="10"/>
      <c r="N7" s="10"/>
    </row>
    <row r="8" spans="1:7" ht="12.75">
      <c r="A8" s="5"/>
      <c r="B8" s="5"/>
      <c r="C8" s="6"/>
      <c r="D8" s="6"/>
      <c r="E8" s="6"/>
      <c r="F8" s="5"/>
      <c r="G8" s="5"/>
    </row>
    <row r="9" spans="1:14" ht="12.75">
      <c r="A9" s="1" t="s">
        <v>26</v>
      </c>
      <c r="B9" s="1">
        <v>20</v>
      </c>
      <c r="C9" s="12">
        <f>(B9-32)*5/9</f>
        <v>-6.666666666666667</v>
      </c>
      <c r="D9" s="3">
        <v>5</v>
      </c>
      <c r="E9" s="12">
        <f>D9*0.447</f>
        <v>2.235</v>
      </c>
      <c r="F9" s="13">
        <v>0.8</v>
      </c>
      <c r="G9" s="1">
        <v>12</v>
      </c>
      <c r="H9" s="14">
        <f>0.05*(-C9)+(0.02*D9*(-C9))+(0.7*(100-F9)/100)</f>
        <v>1.6944000000000001</v>
      </c>
      <c r="I9" s="12">
        <f>H9*G9</f>
        <v>20.332800000000002</v>
      </c>
      <c r="J9" s="12">
        <f>I9/25.4</f>
        <v>0.8005039370078741</v>
      </c>
      <c r="K9" s="15">
        <f>0.05*(-C9)/H9</f>
        <v>0.19672647151400693</v>
      </c>
      <c r="L9" s="15">
        <f>0.02*D9*(-C9)/H9</f>
        <v>0.39345294302801387</v>
      </c>
      <c r="M9" s="15">
        <f>0.7*(100-F9)/100/H9</f>
        <v>0.4098205854579793</v>
      </c>
      <c r="N9" s="16">
        <f>SUM(K9:M9)</f>
        <v>1</v>
      </c>
    </row>
    <row r="10" spans="3:14" ht="12.75">
      <c r="C10" s="12">
        <f>(B10-32)*5/9</f>
        <v>-17.77777777777778</v>
      </c>
      <c r="E10" s="12">
        <f>D10*0.447</f>
        <v>0</v>
      </c>
      <c r="F10" s="13"/>
      <c r="H10" s="14">
        <f>0.05*(-C10)+(0.02*D10*(-C10))+(0.7*(100-F10)/100)</f>
        <v>1.588888888888889</v>
      </c>
      <c r="I10" s="12">
        <f>H10*G10</f>
        <v>0</v>
      </c>
      <c r="J10" s="12">
        <f>I10/25.4</f>
        <v>0</v>
      </c>
      <c r="K10" s="15">
        <f>0.05*(-C10)/H10</f>
        <v>0.5594405594405595</v>
      </c>
      <c r="L10" s="15">
        <f>0.02*D10*(-C10)/H10</f>
        <v>0</v>
      </c>
      <c r="M10" s="15">
        <f>0.7*(100-F10)/100/H10</f>
        <v>0.4405594405594405</v>
      </c>
      <c r="N10" s="16">
        <f>SUM(K10:M10)</f>
        <v>1</v>
      </c>
    </row>
    <row r="11" spans="3:14" ht="12.75">
      <c r="C11" s="12">
        <f>(B11-32)*5/9</f>
        <v>-17.77777777777778</v>
      </c>
      <c r="E11" s="12">
        <f>D11*0.447</f>
        <v>0</v>
      </c>
      <c r="F11" s="13"/>
      <c r="H11" s="14">
        <f>0.05*(-C11)+(0.02*D11*(-C11))+(0.7*(100-F11)/100)</f>
        <v>1.588888888888889</v>
      </c>
      <c r="I11" s="12">
        <f>H11*G11</f>
        <v>0</v>
      </c>
      <c r="J11" s="12">
        <f>I11/25.4</f>
        <v>0</v>
      </c>
      <c r="K11" s="15">
        <f>0.05*(-C11)/H11</f>
        <v>0.5594405594405595</v>
      </c>
      <c r="L11" s="15">
        <f>0.02*D11*(-C11)/H11</f>
        <v>0</v>
      </c>
      <c r="M11" s="15">
        <f>0.7*(100-F11)/100/H11</f>
        <v>0.4405594405594405</v>
      </c>
      <c r="N11" s="16">
        <f>SUM(K11:M11)</f>
        <v>1</v>
      </c>
    </row>
    <row r="12" spans="3:14" ht="12.75">
      <c r="C12" s="12">
        <f>(B12-32)*5/9</f>
        <v>-17.77777777777778</v>
      </c>
      <c r="E12" s="12">
        <f>D12*0.447</f>
        <v>0</v>
      </c>
      <c r="F12" s="13"/>
      <c r="H12" s="14">
        <f>0.05*(-C12)+(0.02*D12*(-C12))+(0.7*(100-F12)/100)</f>
        <v>1.588888888888889</v>
      </c>
      <c r="I12" s="12">
        <f>H12*G12</f>
        <v>0</v>
      </c>
      <c r="J12" s="12">
        <f>I12/25.4</f>
        <v>0</v>
      </c>
      <c r="K12" s="15">
        <f>0.05*(-C12)/H12</f>
        <v>0.5594405594405595</v>
      </c>
      <c r="L12" s="15">
        <f>0.02*D12*(-C12)/H12</f>
        <v>0</v>
      </c>
      <c r="M12" s="15">
        <f>0.7*(100-F12)/100/H12</f>
        <v>0.4405594405594405</v>
      </c>
      <c r="N12" s="16">
        <f>SUM(K12:M12)</f>
        <v>1</v>
      </c>
    </row>
    <row r="13" spans="3:14" ht="12.75">
      <c r="C13" s="12">
        <f>(B13-32)*5/9</f>
        <v>-17.77777777777778</v>
      </c>
      <c r="E13" s="12">
        <f>D13*0.447</f>
        <v>0</v>
      </c>
      <c r="F13" s="13"/>
      <c r="H13" s="14">
        <f>0.05*(-C13)+(0.02*D13*(-C13))+(0.7*(100-F13)/100)</f>
        <v>1.588888888888889</v>
      </c>
      <c r="I13" s="12">
        <f>H13*G13</f>
        <v>0</v>
      </c>
      <c r="J13" s="12">
        <f>I13/25.4</f>
        <v>0</v>
      </c>
      <c r="K13" s="15">
        <f>0.05*(-C13)/H13</f>
        <v>0.5594405594405595</v>
      </c>
      <c r="L13" s="15">
        <f>0.02*D13*(-C13)/H13</f>
        <v>0</v>
      </c>
      <c r="M13" s="15">
        <f>0.7*(100-F13)/100/H13</f>
        <v>0.4405594405594405</v>
      </c>
      <c r="N13" s="16">
        <f>SUM(K13:M13)</f>
        <v>1</v>
      </c>
    </row>
    <row r="14" spans="3:14" ht="12.75">
      <c r="C14" s="12">
        <f>(B14-32)*5/9</f>
        <v>-17.77777777777778</v>
      </c>
      <c r="E14" s="12">
        <f>D14*0.447</f>
        <v>0</v>
      </c>
      <c r="F14" s="13"/>
      <c r="H14" s="14">
        <f>0.05*(-C14)+(0.02*D14*(-C14))+(0.7*(100-F14)/100)</f>
        <v>1.588888888888889</v>
      </c>
      <c r="I14" s="12">
        <f>H14*G14</f>
        <v>0</v>
      </c>
      <c r="J14" s="12">
        <f>I14/25.4</f>
        <v>0</v>
      </c>
      <c r="K14" s="15">
        <f>0.05*(-C14)/H14</f>
        <v>0.5594405594405595</v>
      </c>
      <c r="L14" s="15">
        <f>0.02*D14*(-C14)/H14</f>
        <v>0</v>
      </c>
      <c r="M14" s="15">
        <f>0.7*(100-F14)/100/H14</f>
        <v>0.4405594405594405</v>
      </c>
      <c r="N14" s="16">
        <f>SUM(K14:M14)</f>
        <v>1</v>
      </c>
    </row>
    <row r="15" spans="3:14" ht="12.75">
      <c r="C15" s="12">
        <f>(B15-32)*5/9</f>
        <v>-17.77777777777778</v>
      </c>
      <c r="E15" s="12">
        <f>D15*0.447</f>
        <v>0</v>
      </c>
      <c r="F15" s="13"/>
      <c r="H15" s="14">
        <f>0.05*(-C15)+(0.02*D15*(-C15))+(0.7*(100-F15)/100)</f>
        <v>1.588888888888889</v>
      </c>
      <c r="I15" s="12">
        <f>H15*G15</f>
        <v>0</v>
      </c>
      <c r="J15" s="12">
        <f>I15/25.4</f>
        <v>0</v>
      </c>
      <c r="K15" s="15">
        <f>0.05*(-C15)/H15</f>
        <v>0.5594405594405595</v>
      </c>
      <c r="L15" s="15">
        <f>0.02*D15*(-C15)/H15</f>
        <v>0</v>
      </c>
      <c r="M15" s="15">
        <f>0.7*(100-F15)/100/H15</f>
        <v>0.4405594405594405</v>
      </c>
      <c r="N15" s="16">
        <f>SUM(K15:M15)</f>
        <v>1</v>
      </c>
    </row>
    <row r="16" spans="1:14" ht="12.75">
      <c r="A16" s="1" t="s">
        <v>27</v>
      </c>
      <c r="B16" s="1">
        <v>46.2</v>
      </c>
      <c r="C16" s="12">
        <f>(B16-32)*5/9</f>
        <v>7.88888888888889</v>
      </c>
      <c r="D16" s="3">
        <v>2</v>
      </c>
      <c r="E16" s="12">
        <f>D16*0.447</f>
        <v>0.894</v>
      </c>
      <c r="F16" s="13">
        <v>0</v>
      </c>
      <c r="G16" s="17">
        <v>12</v>
      </c>
      <c r="H16" s="14">
        <f>0.05*(-C16)+(0.02*D16*(-C16))+(0.7*(100-F16)/100)</f>
        <v>-0.010000000000000231</v>
      </c>
      <c r="I16" s="12">
        <f>H16*G16</f>
        <v>-0.12000000000000277</v>
      </c>
      <c r="J16" s="12">
        <f>I16/25.4</f>
        <v>-0.004724409448819007</v>
      </c>
      <c r="K16" s="15">
        <f>0.05*(-C16)/H16</f>
        <v>39.44444444444354</v>
      </c>
      <c r="L16" s="15">
        <f>0.02*D16*(-C16)/H16</f>
        <v>31.55555555555483</v>
      </c>
      <c r="M16" s="15">
        <f>0.7*(100-F16)/100/H16</f>
        <v>-69.99999999999838</v>
      </c>
      <c r="N16" s="16">
        <f>SUM(K16:M16)</f>
        <v>0.9999999999999929</v>
      </c>
    </row>
    <row r="17" spans="1:14" ht="12.75">
      <c r="A17" s="1" t="s">
        <v>28</v>
      </c>
      <c r="B17" s="1">
        <v>43</v>
      </c>
      <c r="C17" s="12">
        <f>(B17-32)*5/9</f>
        <v>6.111111111111111</v>
      </c>
      <c r="D17" s="3">
        <v>3</v>
      </c>
      <c r="E17" s="12">
        <f>D17*0.447</f>
        <v>1.341</v>
      </c>
      <c r="F17" s="13">
        <v>0</v>
      </c>
      <c r="G17" s="1">
        <v>12</v>
      </c>
      <c r="H17" s="14">
        <f>0.05*(-C17)+(0.02*D17*(-C17))+(0.7*(100-F17)/100)</f>
        <v>0.02777777777777768</v>
      </c>
      <c r="I17" s="12">
        <f>H17*G17</f>
        <v>0.33333333333333215</v>
      </c>
      <c r="J17" s="12">
        <f>I17/25.4</f>
        <v>0.013123359580052448</v>
      </c>
      <c r="K17" s="15">
        <f>0.05*(-C17)/H17</f>
        <v>-11.00000000000004</v>
      </c>
      <c r="L17" s="15">
        <f>0.02*D17*(-C17)/H17</f>
        <v>-13.200000000000045</v>
      </c>
      <c r="M17" s="15">
        <f>0.7*(100-F17)/100/H17</f>
        <v>25.200000000000088</v>
      </c>
      <c r="N17" s="16">
        <f>SUM(K17:M17)</f>
        <v>1.0000000000000018</v>
      </c>
    </row>
    <row r="18" spans="1:14" ht="12.75">
      <c r="A18" s="1" t="s">
        <v>28</v>
      </c>
      <c r="B18" s="1">
        <v>41</v>
      </c>
      <c r="C18" s="12">
        <f>(B18-32)*5/9</f>
        <v>5</v>
      </c>
      <c r="D18" s="3">
        <v>4</v>
      </c>
      <c r="E18" s="12">
        <f>D18*0.447</f>
        <v>1.788</v>
      </c>
      <c r="F18" s="13">
        <v>0</v>
      </c>
      <c r="G18" s="1">
        <v>12</v>
      </c>
      <c r="H18" s="14">
        <f>0.05*(-C18)+(0.02*D18*(-C18))+(0.7*(100-F18)/100)</f>
        <v>0.04999999999999993</v>
      </c>
      <c r="I18" s="12">
        <f>H18*G18</f>
        <v>0.5999999999999992</v>
      </c>
      <c r="J18" s="12">
        <f>I18/25.4</f>
        <v>0.023622047244094457</v>
      </c>
      <c r="K18" s="15">
        <f>0.05*(-C18)/H18</f>
        <v>-5.000000000000007</v>
      </c>
      <c r="L18" s="15">
        <f>0.02*D18*(-C18)/H18</f>
        <v>-8.00000000000001</v>
      </c>
      <c r="M18" s="15">
        <f>0.7*(100-F18)/100/H18</f>
        <v>14.000000000000018</v>
      </c>
      <c r="N18" s="16">
        <f>SUM(K18:M18)</f>
        <v>1</v>
      </c>
    </row>
    <row r="19" spans="1:14" ht="12.75">
      <c r="A19" s="1" t="s">
        <v>28</v>
      </c>
      <c r="B19" s="1">
        <v>37</v>
      </c>
      <c r="C19" s="12">
        <f>(B19-32)*5/9</f>
        <v>2.7777777777777777</v>
      </c>
      <c r="D19" s="3">
        <v>10</v>
      </c>
      <c r="E19" s="12">
        <f>D19*0.447</f>
        <v>4.47</v>
      </c>
      <c r="F19" s="13">
        <v>0</v>
      </c>
      <c r="G19" s="1">
        <v>12</v>
      </c>
      <c r="H19" s="14">
        <f>0.05*(-C19)+(0.02*D19*(-C19))+(0.7*(100-F19)/100)</f>
        <v>0.005555555555555536</v>
      </c>
      <c r="I19" s="12">
        <f>H19*G19</f>
        <v>0.06666666666666643</v>
      </c>
      <c r="J19" s="12">
        <f>I19/25.4</f>
        <v>0.0026246719160104895</v>
      </c>
      <c r="K19" s="15">
        <f>0.05*(-C19)/H19</f>
        <v>-25.00000000000009</v>
      </c>
      <c r="L19" s="15">
        <f>0.02*D19*(-C19)/H19</f>
        <v>-100.00000000000036</v>
      </c>
      <c r="M19" s="15">
        <f>0.7*(100-F19)/100/H19</f>
        <v>126.00000000000044</v>
      </c>
      <c r="N19" s="16">
        <f>SUM(K19:M19)</f>
        <v>0.9999999999999964</v>
      </c>
    </row>
    <row r="20" spans="3:14" ht="12.75">
      <c r="C20" s="12">
        <f>(B20-32)*5/9</f>
        <v>-17.77777777777778</v>
      </c>
      <c r="E20" s="12">
        <f>D20*0.447</f>
        <v>0</v>
      </c>
      <c r="F20" s="13"/>
      <c r="H20" s="14">
        <f>0.05*(-C20)+(0.02*D20*(-C20))+(0.7*(100-F20)/100)</f>
        <v>1.588888888888889</v>
      </c>
      <c r="I20" s="12">
        <f>H20*G20</f>
        <v>0</v>
      </c>
      <c r="J20" s="12">
        <f>I20/25.4</f>
        <v>0</v>
      </c>
      <c r="K20" s="15">
        <f>0.05*(-C20)/H20</f>
        <v>0.5594405594405595</v>
      </c>
      <c r="L20" s="15">
        <f>0.02*D20*(-C20)/H20</f>
        <v>0</v>
      </c>
      <c r="M20" s="15">
        <f>0.7*(100-F20)/100/H20</f>
        <v>0.4405594405594405</v>
      </c>
      <c r="N20" s="16">
        <f>SUM(K20:M20)</f>
        <v>1</v>
      </c>
    </row>
    <row r="21" spans="3:14" ht="12.75">
      <c r="C21" s="12">
        <f>(B21-32)*5/9</f>
        <v>-17.77777777777778</v>
      </c>
      <c r="E21" s="12">
        <f>D21*0.447</f>
        <v>0</v>
      </c>
      <c r="F21" s="13"/>
      <c r="H21" s="14">
        <f>0.05*(-C21)+(0.02*D21*(-C21))+(0.7*(100-F21)/100)</f>
        <v>1.588888888888889</v>
      </c>
      <c r="I21" s="12">
        <f>H21*G21</f>
        <v>0</v>
      </c>
      <c r="J21" s="12">
        <f>I21/25.4</f>
        <v>0</v>
      </c>
      <c r="K21" s="15">
        <f>0.05*(-C21)/H21</f>
        <v>0.5594405594405595</v>
      </c>
      <c r="L21" s="15">
        <f>0.02*D21*(-C21)/H21</f>
        <v>0</v>
      </c>
      <c r="M21" s="15">
        <f>0.7*(100-F21)/100/H21</f>
        <v>0.4405594405594405</v>
      </c>
      <c r="N21" s="16">
        <f>SUM(K21:M21)</f>
        <v>1</v>
      </c>
    </row>
    <row r="22" spans="3:14" ht="12.75">
      <c r="C22" s="12">
        <f>(B22-32)*5/9</f>
        <v>-17.77777777777778</v>
      </c>
      <c r="E22" s="12">
        <f>D22*0.447</f>
        <v>0</v>
      </c>
      <c r="F22" s="13"/>
      <c r="H22" s="14">
        <f>0.05*(-C22)+(0.02*D22*(-C22))+(0.7*(100-F22)/100)</f>
        <v>1.588888888888889</v>
      </c>
      <c r="I22" s="12">
        <f>H22*G22</f>
        <v>0</v>
      </c>
      <c r="J22" s="12">
        <f>I22/25.4</f>
        <v>0</v>
      </c>
      <c r="K22" s="15">
        <f>0.05*(-C22)/H22</f>
        <v>0.5594405594405595</v>
      </c>
      <c r="L22" s="15">
        <f>0.02*D22*(-C22)/H22</f>
        <v>0</v>
      </c>
      <c r="M22" s="15">
        <f>0.7*(100-F22)/100/H22</f>
        <v>0.4405594405594405</v>
      </c>
      <c r="N22" s="16">
        <f>SUM(K22:M22)</f>
        <v>1</v>
      </c>
    </row>
    <row r="23" spans="3:14" ht="12.75">
      <c r="C23" s="12">
        <f>(B23-32)*5/9</f>
        <v>-17.77777777777778</v>
      </c>
      <c r="E23" s="12">
        <f>D23*0.447</f>
        <v>0</v>
      </c>
      <c r="F23" s="13"/>
      <c r="H23" s="14">
        <f>0.05*(-C23)+(0.02*D23*(-C23))+(0.7*(100-F23)/100)</f>
        <v>1.588888888888889</v>
      </c>
      <c r="I23" s="12">
        <f>H23*G23</f>
        <v>0</v>
      </c>
      <c r="J23" s="12">
        <f>I23/25.4</f>
        <v>0</v>
      </c>
      <c r="K23" s="15">
        <f>0.05*(-C23)/H23</f>
        <v>0.5594405594405595</v>
      </c>
      <c r="L23" s="15">
        <f>0.02*D23*(-C23)/H23</f>
        <v>0</v>
      </c>
      <c r="M23" s="15">
        <f>0.7*(100-F23)/100/H23</f>
        <v>0.4405594405594405</v>
      </c>
      <c r="N23" s="16">
        <f>SUM(K23:M23)</f>
        <v>1</v>
      </c>
    </row>
    <row r="24" spans="3:14" ht="12.75">
      <c r="C24" s="12">
        <f>(B24-32)*5/9</f>
        <v>-17.77777777777778</v>
      </c>
      <c r="E24" s="12">
        <f>D24*0.447</f>
        <v>0</v>
      </c>
      <c r="F24" s="13"/>
      <c r="H24" s="14">
        <f>0.05*(-C24)+(0.02*D24*(-C24))+(0.7*(100-F24)/100)</f>
        <v>1.588888888888889</v>
      </c>
      <c r="I24" s="12">
        <f>H24*G24</f>
        <v>0</v>
      </c>
      <c r="J24" s="12">
        <f>I24/25.4</f>
        <v>0</v>
      </c>
      <c r="K24" s="15">
        <f>0.05*(-C24)/H24</f>
        <v>0.5594405594405595</v>
      </c>
      <c r="L24" s="15">
        <f>0.02*D24*(-C24)/H24</f>
        <v>0</v>
      </c>
      <c r="M24" s="15">
        <f>0.7*(100-F24)/100/H24</f>
        <v>0.4405594405594405</v>
      </c>
      <c r="N24" s="16">
        <f>SUM(K24:M24)</f>
        <v>1</v>
      </c>
    </row>
    <row r="25" spans="3:14" ht="12.75">
      <c r="C25" s="12">
        <f>(B25-32)*5/9</f>
        <v>-17.77777777777778</v>
      </c>
      <c r="E25" s="12">
        <f>D25*0.447</f>
        <v>0</v>
      </c>
      <c r="F25" s="13"/>
      <c r="H25" s="14">
        <f>0.05*(-C25)+(0.02*D25*(-C25))+(0.7*(100-F25)/100)</f>
        <v>1.588888888888889</v>
      </c>
      <c r="I25" s="12">
        <f>H25*G25</f>
        <v>0</v>
      </c>
      <c r="J25" s="12">
        <f>I25/25.4</f>
        <v>0</v>
      </c>
      <c r="K25" s="15">
        <f>0.05*(-C25)/H25</f>
        <v>0.5594405594405595</v>
      </c>
      <c r="L25" s="15">
        <f>0.02*D25*(-C25)/H25</f>
        <v>0</v>
      </c>
      <c r="M25" s="15">
        <f>0.7*(100-F25)/100/H25</f>
        <v>0.4405594405594405</v>
      </c>
      <c r="N25" s="16">
        <f>SUM(K25:M25)</f>
        <v>1</v>
      </c>
    </row>
    <row r="26" spans="3:14" ht="12.75">
      <c r="C26" s="12">
        <f>(B26-32)*5/9</f>
        <v>-17.77777777777778</v>
      </c>
      <c r="E26" s="12">
        <f>D26*0.447</f>
        <v>0</v>
      </c>
      <c r="F26" s="13"/>
      <c r="H26" s="14">
        <f>0.05*(-C26)+(0.02*D26*(-C26))+(0.7*(100-F26)/100)</f>
        <v>1.588888888888889</v>
      </c>
      <c r="I26" s="12">
        <f>H26*G26</f>
        <v>0</v>
      </c>
      <c r="J26" s="12">
        <f>I26/25.4</f>
        <v>0</v>
      </c>
      <c r="K26" s="15">
        <f>0.05*(-C26)/H26</f>
        <v>0.5594405594405595</v>
      </c>
      <c r="L26" s="15">
        <f>0.02*D26*(-C26)/H26</f>
        <v>0</v>
      </c>
      <c r="M26" s="15">
        <f>0.7*(100-F26)/100/H26</f>
        <v>0.4405594405594405</v>
      </c>
      <c r="N26" s="16">
        <f>SUM(K26:M26)</f>
        <v>1</v>
      </c>
    </row>
    <row r="27" spans="3:14" ht="12.75">
      <c r="C27" s="12">
        <f>(B27-32)*5/9</f>
        <v>-17.77777777777778</v>
      </c>
      <c r="E27" s="12">
        <f>D27*0.447</f>
        <v>0</v>
      </c>
      <c r="F27" s="13"/>
      <c r="H27" s="14">
        <f>0.05*(-C27)+(0.02*D27*(-C27))+(0.7*(100-F27)/100)</f>
        <v>1.588888888888889</v>
      </c>
      <c r="I27" s="12">
        <f>H27*G27</f>
        <v>0</v>
      </c>
      <c r="J27" s="12">
        <f>I27/25.4</f>
        <v>0</v>
      </c>
      <c r="K27" s="15">
        <f>0.05*(-C27)/H27</f>
        <v>0.5594405594405595</v>
      </c>
      <c r="L27" s="15">
        <f>0.02*D27*(-C27)/H27</f>
        <v>0</v>
      </c>
      <c r="M27" s="15">
        <f>0.7*(100-F27)/100/H27</f>
        <v>0.4405594405594405</v>
      </c>
      <c r="N27" s="16">
        <f>SUM(K27:M27)</f>
        <v>1</v>
      </c>
    </row>
    <row r="28" spans="3:14" ht="12.75">
      <c r="C28" s="12">
        <f>(B28-32)*5/9</f>
        <v>-17.77777777777778</v>
      </c>
      <c r="E28" s="12">
        <f>D28*0.447</f>
        <v>0</v>
      </c>
      <c r="F28" s="13"/>
      <c r="H28" s="14">
        <f>0.05*(-C28)+(0.02*D28*(-C28))+(0.7*(100-F28)/100)</f>
        <v>1.588888888888889</v>
      </c>
      <c r="I28" s="12">
        <f>H28*G28</f>
        <v>0</v>
      </c>
      <c r="J28" s="12">
        <f>I28/25.4</f>
        <v>0</v>
      </c>
      <c r="K28" s="15">
        <f>0.05*(-C28)/H28</f>
        <v>0.5594405594405595</v>
      </c>
      <c r="L28" s="15">
        <f>0.02*D28*(-C28)/H28</f>
        <v>0</v>
      </c>
      <c r="M28" s="15">
        <f>0.7*(100-F28)/100/H28</f>
        <v>0.4405594405594405</v>
      </c>
      <c r="N28" s="16">
        <f>SUM(K28:M28)</f>
        <v>1</v>
      </c>
    </row>
    <row r="29" spans="3:14" ht="12.75">
      <c r="C29" s="12">
        <f>(B29-32)*5/9</f>
        <v>-17.77777777777778</v>
      </c>
      <c r="E29" s="12">
        <f>D29*0.447</f>
        <v>0</v>
      </c>
      <c r="F29" s="13"/>
      <c r="H29" s="14">
        <f>0.05*(-C29)+(0.02*D29*(-C29))+(0.7*(100-F29)/100)</f>
        <v>1.588888888888889</v>
      </c>
      <c r="I29" s="12">
        <f>H29*G29</f>
        <v>0</v>
      </c>
      <c r="J29" s="12">
        <f>I29/25.4</f>
        <v>0</v>
      </c>
      <c r="K29" s="15">
        <f>0.05*(-C29)/H29</f>
        <v>0.5594405594405595</v>
      </c>
      <c r="L29" s="15">
        <f>0.02*D29*(-C29)/H29</f>
        <v>0</v>
      </c>
      <c r="M29" s="15">
        <f>0.7*(100-F29)/100/H29</f>
        <v>0.4405594405594405</v>
      </c>
      <c r="N29" s="16">
        <f>SUM(K29:M29)</f>
        <v>1</v>
      </c>
    </row>
    <row r="30" spans="3:14" ht="12.75">
      <c r="C30" s="12">
        <f>(B30-32)*5/9</f>
        <v>-17.77777777777778</v>
      </c>
      <c r="E30" s="12">
        <f>D30*0.447</f>
        <v>0</v>
      </c>
      <c r="F30" s="13"/>
      <c r="H30" s="14">
        <f>0.05*(-C30)+(0.02*D30*(-C30))+(0.7*(100-F30)/100)</f>
        <v>1.588888888888889</v>
      </c>
      <c r="I30" s="12">
        <f>H30*G30</f>
        <v>0</v>
      </c>
      <c r="J30" s="12">
        <f>I30/25.4</f>
        <v>0</v>
      </c>
      <c r="K30" s="15">
        <f>0.05*(-C30)/H30</f>
        <v>0.5594405594405595</v>
      </c>
      <c r="L30" s="15">
        <f>0.02*D30*(-C30)/H30</f>
        <v>0</v>
      </c>
      <c r="M30" s="15">
        <f>0.7*(100-F30)/100/H30</f>
        <v>0.4405594405594405</v>
      </c>
      <c r="N30" s="16">
        <f>SUM(K30:M30)</f>
        <v>1</v>
      </c>
    </row>
    <row r="31" spans="3:14" ht="12.75">
      <c r="C31" s="12">
        <f>(B31-32)*5/9</f>
        <v>-17.77777777777778</v>
      </c>
      <c r="E31" s="12">
        <f>D31*0.447</f>
        <v>0</v>
      </c>
      <c r="F31" s="13"/>
      <c r="H31" s="14">
        <f>0.05*(-C31)+(0.02*D31*(-C31))+(0.7*(100-F31)/100)</f>
        <v>1.588888888888889</v>
      </c>
      <c r="I31" s="12">
        <f>H31*G31</f>
        <v>0</v>
      </c>
      <c r="J31" s="12">
        <f>I31/25.4</f>
        <v>0</v>
      </c>
      <c r="K31" s="15">
        <f>0.05*(-C31)/H31</f>
        <v>0.5594405594405595</v>
      </c>
      <c r="L31" s="15">
        <f>0.02*D31*(-C31)/H31</f>
        <v>0</v>
      </c>
      <c r="M31" s="15">
        <f>0.7*(100-F31)/100/H31</f>
        <v>0.4405594405594405</v>
      </c>
      <c r="N31" s="16">
        <f>SUM(K31:M31)</f>
        <v>1</v>
      </c>
    </row>
    <row r="32" spans="3:14" ht="12.75">
      <c r="C32" s="12">
        <f>(B32-32)*5/9</f>
        <v>-17.77777777777778</v>
      </c>
      <c r="E32" s="12">
        <f>D32*0.447</f>
        <v>0</v>
      </c>
      <c r="F32" s="13"/>
      <c r="H32" s="14">
        <f>0.05*(-C32)+(0.02*D32*(-C32))+(0.7*(100-F32)/100)</f>
        <v>1.588888888888889</v>
      </c>
      <c r="I32" s="12">
        <f>H32*G32</f>
        <v>0</v>
      </c>
      <c r="J32" s="12">
        <f>I32/25.4</f>
        <v>0</v>
      </c>
      <c r="K32" s="15">
        <f>0.05*(-C32)/H32</f>
        <v>0.5594405594405595</v>
      </c>
      <c r="L32" s="15">
        <f>0.02*D32*(-C32)/H32</f>
        <v>0</v>
      </c>
      <c r="M32" s="15">
        <f>0.7*(100-F32)/100/H32</f>
        <v>0.4405594405594405</v>
      </c>
      <c r="N32" s="16">
        <f>SUM(K32:M32)</f>
        <v>1</v>
      </c>
    </row>
    <row r="33" spans="3:14" ht="12.75">
      <c r="C33" s="12">
        <f>(B33-32)*5/9</f>
        <v>-17.77777777777778</v>
      </c>
      <c r="E33" s="12">
        <f>D33*0.447</f>
        <v>0</v>
      </c>
      <c r="F33" s="13"/>
      <c r="H33" s="14">
        <f>0.05*(-C33)+(0.02*D33*(-C33))+(0.7*(100-F33)/100)</f>
        <v>1.588888888888889</v>
      </c>
      <c r="I33" s="12">
        <f>H33*G33</f>
        <v>0</v>
      </c>
      <c r="J33" s="12">
        <f>I33/25.4</f>
        <v>0</v>
      </c>
      <c r="K33" s="15">
        <f>0.05*(-C33)/H33</f>
        <v>0.5594405594405595</v>
      </c>
      <c r="L33" s="15">
        <f>0.02*D33*(-C33)/H33</f>
        <v>0</v>
      </c>
      <c r="M33" s="15">
        <f>0.7*(100-F33)/100/H33</f>
        <v>0.4405594405594405</v>
      </c>
      <c r="N33" s="16">
        <f>SUM(K33:M33)</f>
        <v>1</v>
      </c>
    </row>
    <row r="34" spans="3:14" ht="12.75">
      <c r="C34" s="12">
        <f>(B34-32)*5/9</f>
        <v>-17.77777777777778</v>
      </c>
      <c r="E34" s="12">
        <f>D34*0.447</f>
        <v>0</v>
      </c>
      <c r="F34" s="13"/>
      <c r="H34" s="14">
        <f>0.05*(-C34)+(0.02*D34*(-C34))+(0.7*(100-F34)/100)</f>
        <v>1.588888888888889</v>
      </c>
      <c r="I34" s="12">
        <f>H34*G34</f>
        <v>0</v>
      </c>
      <c r="J34" s="12">
        <f>I34/25.4</f>
        <v>0</v>
      </c>
      <c r="K34" s="15">
        <f>0.05*(-C34)/H34</f>
        <v>0.5594405594405595</v>
      </c>
      <c r="L34" s="15">
        <f>0.02*D34*(-C34)/H34</f>
        <v>0</v>
      </c>
      <c r="M34" s="15">
        <f>0.7*(100-F34)/100/H34</f>
        <v>0.4405594405594405</v>
      </c>
      <c r="N34" s="16">
        <f>SUM(K34:M34)</f>
        <v>1</v>
      </c>
    </row>
    <row r="35" spans="3:14" ht="12.75">
      <c r="C35" s="12">
        <f>(B35-32)*5/9</f>
        <v>-17.77777777777778</v>
      </c>
      <c r="E35" s="12">
        <f>D35*0.447</f>
        <v>0</v>
      </c>
      <c r="F35" s="13"/>
      <c r="H35" s="14">
        <f>0.05*(-C35)+(0.02*D35*(-C35))+(0.7*(100-F35)/100)</f>
        <v>1.588888888888889</v>
      </c>
      <c r="I35" s="12">
        <f>H35*G35</f>
        <v>0</v>
      </c>
      <c r="J35" s="12">
        <f>I35/25.4</f>
        <v>0</v>
      </c>
      <c r="K35" s="15">
        <f>0.05*(-C35)/H35</f>
        <v>0.5594405594405595</v>
      </c>
      <c r="L35" s="15">
        <f>0.02*D35*(-C35)/H35</f>
        <v>0</v>
      </c>
      <c r="M35" s="15">
        <f>0.7*(100-F35)/100/H35</f>
        <v>0.4405594405594405</v>
      </c>
      <c r="N35" s="16">
        <f>SUM(K35:M35)</f>
        <v>1</v>
      </c>
    </row>
    <row r="36" spans="3:14" ht="12.75">
      <c r="C36" s="12">
        <f>(B36-32)*5/9</f>
        <v>-17.77777777777778</v>
      </c>
      <c r="E36" s="12">
        <f>D36*0.447</f>
        <v>0</v>
      </c>
      <c r="F36" s="13"/>
      <c r="H36" s="14">
        <f>0.05*(-C36)+(0.02*D36*(-C36))+(0.7*(100-F36)/100)</f>
        <v>1.588888888888889</v>
      </c>
      <c r="I36" s="12">
        <f>H36*G36</f>
        <v>0</v>
      </c>
      <c r="J36" s="12">
        <f>I36/25.4</f>
        <v>0</v>
      </c>
      <c r="K36" s="15">
        <f>0.05*(-C36)/H36</f>
        <v>0.5594405594405595</v>
      </c>
      <c r="L36" s="15">
        <f>0.02*D36*(-C36)/H36</f>
        <v>0</v>
      </c>
      <c r="M36" s="15">
        <f>0.7*(100-F36)/100/H36</f>
        <v>0.4405594405594405</v>
      </c>
      <c r="N36" s="16">
        <f>SUM(K36:M36)</f>
        <v>1</v>
      </c>
    </row>
    <row r="37" spans="3:14" ht="12.75">
      <c r="C37" s="12">
        <f>(B37-32)*5/9</f>
        <v>-17.77777777777778</v>
      </c>
      <c r="E37" s="12">
        <f>D37*0.447</f>
        <v>0</v>
      </c>
      <c r="F37" s="13"/>
      <c r="H37" s="14">
        <f>0.05*(-C37)+(0.02*D37*(-C37))+(0.7*(100-F37)/100)</f>
        <v>1.588888888888889</v>
      </c>
      <c r="I37" s="12">
        <f>H37*G37</f>
        <v>0</v>
      </c>
      <c r="J37" s="12">
        <f>I37/25.4</f>
        <v>0</v>
      </c>
      <c r="K37" s="15">
        <f>0.05*(-C37)/H37</f>
        <v>0.5594405594405595</v>
      </c>
      <c r="L37" s="15">
        <f>0.02*D37*(-C37)/H37</f>
        <v>0</v>
      </c>
      <c r="M37" s="15">
        <f>0.7*(100-F37)/100/H37</f>
        <v>0.4405594405594405</v>
      </c>
      <c r="N37" s="16">
        <f>SUM(K37:M37)</f>
        <v>1</v>
      </c>
    </row>
    <row r="38" spans="3:14" ht="12.75">
      <c r="C38" s="12">
        <f>(B38-32)*5/9</f>
        <v>-17.77777777777778</v>
      </c>
      <c r="E38" s="12">
        <f>D38*0.447</f>
        <v>0</v>
      </c>
      <c r="F38" s="13"/>
      <c r="H38" s="14">
        <f>0.05*(-C38)+(0.02*D38*(-C38))+(0.7*(100-F38)/100)</f>
        <v>1.588888888888889</v>
      </c>
      <c r="I38" s="12">
        <f>H38*G38</f>
        <v>0</v>
      </c>
      <c r="J38" s="12">
        <f>I38/25.4</f>
        <v>0</v>
      </c>
      <c r="K38" s="15">
        <f>0.05*(-C38)/H38</f>
        <v>0.5594405594405595</v>
      </c>
      <c r="L38" s="15">
        <f>0.02*D38*(-C38)/H38</f>
        <v>0</v>
      </c>
      <c r="M38" s="15">
        <f>0.7*(100-F38)/100/H38</f>
        <v>0.4405594405594405</v>
      </c>
      <c r="N38" s="16">
        <f>SUM(K38:M38)</f>
        <v>1</v>
      </c>
    </row>
    <row r="39" spans="3:14" ht="12.75">
      <c r="C39" s="12">
        <f>(B39-32)*5/9</f>
        <v>-17.77777777777778</v>
      </c>
      <c r="E39" s="12">
        <f>D39*0.447</f>
        <v>0</v>
      </c>
      <c r="F39" s="13"/>
      <c r="H39" s="14">
        <f>0.05*(-C39)+(0.02*D39*(-C39))+(0.7*(100-F39)/100)</f>
        <v>1.588888888888889</v>
      </c>
      <c r="I39" s="12">
        <f>H39*G39</f>
        <v>0</v>
      </c>
      <c r="J39" s="12">
        <f>I39/25.4</f>
        <v>0</v>
      </c>
      <c r="K39" s="15">
        <f>0.05*(-C39)/H39</f>
        <v>0.5594405594405595</v>
      </c>
      <c r="L39" s="15">
        <f>0.02*D39*(-C39)/H39</f>
        <v>0</v>
      </c>
      <c r="M39" s="15">
        <f>0.7*(100-F39)/100/H39</f>
        <v>0.4405594405594405</v>
      </c>
      <c r="N39" s="16">
        <f>SUM(K39:M39)</f>
        <v>1</v>
      </c>
    </row>
    <row r="40" spans="3:14" ht="12.75">
      <c r="C40" s="12">
        <f>(B40-32)*5/9</f>
        <v>-17.77777777777778</v>
      </c>
      <c r="E40" s="12">
        <f>D40*0.447</f>
        <v>0</v>
      </c>
      <c r="F40" s="13"/>
      <c r="H40" s="14">
        <f>0.05*(-C40)+(0.02*D40*(-C40))+(0.7*(100-F40)/100)</f>
        <v>1.588888888888889</v>
      </c>
      <c r="I40" s="12">
        <f>H40*G40</f>
        <v>0</v>
      </c>
      <c r="J40" s="12">
        <f>I40/25.4</f>
        <v>0</v>
      </c>
      <c r="K40" s="15">
        <f>0.05*(-C40)/H40</f>
        <v>0.5594405594405595</v>
      </c>
      <c r="L40" s="15">
        <f>0.02*D40*(-C40)/H40</f>
        <v>0</v>
      </c>
      <c r="M40" s="15">
        <f>0.7*(100-F40)/100/H40</f>
        <v>0.4405594405594405</v>
      </c>
      <c r="N40" s="16">
        <f>SUM(K40:M40)</f>
        <v>1</v>
      </c>
    </row>
    <row r="41" spans="3:10" ht="12.75">
      <c r="C41" s="12">
        <f>(B41-32)*5/9</f>
        <v>-17.77777777777778</v>
      </c>
      <c r="E41" s="12">
        <f>D41*0.447</f>
        <v>0</v>
      </c>
      <c r="F41" s="13"/>
      <c r="I41" s="12"/>
      <c r="J41" s="12"/>
    </row>
    <row r="42" spans="3:10" ht="12.75">
      <c r="C42" s="12">
        <f>(B42-32)*5/9</f>
        <v>-17.77777777777778</v>
      </c>
      <c r="E42" s="12">
        <f>D42*0.447</f>
        <v>0</v>
      </c>
      <c r="F42" s="13"/>
      <c r="I42" s="12"/>
      <c r="J42" s="12"/>
    </row>
    <row r="43" spans="1:10" ht="12.75">
      <c r="A43" s="1" t="s">
        <v>29</v>
      </c>
      <c r="C43" s="12"/>
      <c r="E43" s="12"/>
      <c r="F43" s="13"/>
      <c r="I43" s="12"/>
      <c r="J43" s="12"/>
    </row>
    <row r="44" spans="1:10" ht="12.75">
      <c r="A44" s="1" t="s">
        <v>30</v>
      </c>
      <c r="C44" s="12"/>
      <c r="E44" s="12"/>
      <c r="F44" s="13"/>
      <c r="I44" s="12"/>
      <c r="J44" s="12"/>
    </row>
    <row r="45" spans="1:10" ht="12.75">
      <c r="A45" s="1" t="s">
        <v>31</v>
      </c>
      <c r="C45" s="12"/>
      <c r="E45" s="12"/>
      <c r="F45" s="13"/>
      <c r="I45" s="12"/>
      <c r="J45" s="12"/>
    </row>
    <row r="46" spans="1:10" ht="12.75">
      <c r="A46" s="1" t="s">
        <v>32</v>
      </c>
      <c r="C46" s="12"/>
      <c r="E46" s="12"/>
      <c r="F46" s="13"/>
      <c r="I46" s="12"/>
      <c r="J46" s="12"/>
    </row>
    <row r="47" spans="5:10" ht="12.75">
      <c r="E47" s="12"/>
      <c r="F47" s="13"/>
      <c r="I47" s="12"/>
      <c r="J47" s="12"/>
    </row>
    <row r="48" spans="1:6" ht="12.75">
      <c r="A48" s="1" t="s">
        <v>33</v>
      </c>
      <c r="E48" s="12"/>
      <c r="F48" s="13"/>
    </row>
    <row r="49" ht="12.75">
      <c r="F49" s="13"/>
    </row>
    <row r="50" ht="12.75">
      <c r="F50" s="13"/>
    </row>
    <row r="51" ht="12.75">
      <c r="F51" s="13"/>
    </row>
    <row r="52" ht="12.75">
      <c r="F52" s="13"/>
    </row>
    <row r="53" ht="12.75">
      <c r="F53" s="13"/>
    </row>
    <row r="54" ht="12.75">
      <c r="F54" s="13"/>
    </row>
    <row r="55" ht="12.75">
      <c r="F55" s="13"/>
    </row>
    <row r="56" ht="12.75">
      <c r="F56" s="13"/>
    </row>
    <row r="57" ht="12.75">
      <c r="F57" s="13"/>
    </row>
    <row r="58" ht="12.75">
      <c r="F58" s="13"/>
    </row>
    <row r="59" ht="12.75">
      <c r="F59" s="13"/>
    </row>
    <row r="60" ht="12.75">
      <c r="F60" s="13"/>
    </row>
    <row r="61" ht="12.75">
      <c r="F61" s="13"/>
    </row>
    <row r="62" ht="12.75">
      <c r="F62" s="13"/>
    </row>
    <row r="63" ht="12.75">
      <c r="F63" s="13"/>
    </row>
    <row r="64" ht="12.75">
      <c r="F64" s="13"/>
    </row>
    <row r="65" ht="12.75">
      <c r="F65" s="13"/>
    </row>
    <row r="66" ht="12.75">
      <c r="F66" s="13"/>
    </row>
    <row r="67" ht="12.75">
      <c r="F67" s="13"/>
    </row>
    <row r="68" ht="12.75">
      <c r="F68" s="13"/>
    </row>
    <row r="69" ht="12.75">
      <c r="F69" s="13"/>
    </row>
    <row r="70" ht="12.75">
      <c r="F70" s="13"/>
    </row>
    <row r="71" ht="12.75">
      <c r="F71" s="13"/>
    </row>
    <row r="72" ht="12.75">
      <c r="F72" s="13"/>
    </row>
    <row r="73" ht="12.75">
      <c r="F73" s="13"/>
    </row>
  </sheetData>
  <sheetProtection sheet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Dill</dc:creator>
  <cp:keywords/>
  <dc:description/>
  <cp:lastModifiedBy>B Dill</cp:lastModifiedBy>
  <dcterms:created xsi:type="dcterms:W3CDTF">2015-12-08T03:03:42Z</dcterms:created>
  <dcterms:modified xsi:type="dcterms:W3CDTF">2015-12-29T02:50:00Z</dcterms:modified>
  <cp:category/>
  <cp:version/>
  <cp:contentType/>
  <cp:contentStatus/>
  <cp:revision>8</cp:revision>
</cp:coreProperties>
</file>